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7935" activeTab="1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C33" i="1" l="1"/>
  <c r="F3" i="3" l="1"/>
  <c r="C37" i="1"/>
  <c r="D18" i="2"/>
  <c r="D17" i="2"/>
  <c r="E9" i="1"/>
  <c r="E11" i="1" s="1"/>
  <c r="D16" i="2" l="1"/>
  <c r="C38" i="1"/>
  <c r="C39" i="1" s="1"/>
  <c r="D19" i="2" s="1"/>
  <c r="D20" i="2" l="1"/>
  <c r="D22" i="2" s="1"/>
  <c r="D24" i="2" s="1"/>
  <c r="F4" i="3" s="1"/>
  <c r="F5" i="3" s="1"/>
  <c r="F6" i="3" s="1"/>
  <c r="F7" i="3" s="1"/>
  <c r="F8" i="3" l="1"/>
</calcChain>
</file>

<file path=xl/sharedStrings.xml><?xml version="1.0" encoding="utf-8"?>
<sst xmlns="http://schemas.openxmlformats.org/spreadsheetml/2006/main" count="105" uniqueCount="87">
  <si>
    <t xml:space="preserve"> РАСЧЕТ СТОИМОСТИ ПЛАТНОЙ УСЛУГИ</t>
  </si>
  <si>
    <t>(наименование платной услуги )</t>
  </si>
  <si>
    <t>1. Расчет затрат на оплату труда основного персонала, непосредственно участвующего в процессе оказания платной услуги (работы)</t>
  </si>
  <si>
    <t>Наименование должности</t>
  </si>
  <si>
    <r>
      <t xml:space="preserve">Средняя заработная плата, </t>
    </r>
    <r>
      <rPr>
        <u/>
        <sz val="10"/>
        <color indexed="10"/>
        <rFont val="Arial"/>
        <family val="2"/>
        <charset val="204"/>
      </rPr>
      <t>включая начисления</t>
    </r>
    <r>
      <rPr>
        <sz val="10"/>
        <rFont val="Arial"/>
      </rPr>
      <t xml:space="preserve"> на выплаты по оплате труда, рублей в месяц</t>
    </r>
  </si>
  <si>
    <t>месячный фонд рабочего времени ,минут</t>
  </si>
  <si>
    <t>норма времени на оказание платной услуги, минут</t>
  </si>
  <si>
    <t xml:space="preserve">Затраты на оплату труда персонала, рублей                 (5) = (2) : (3) х (4) </t>
  </si>
  <si>
    <t>Итого</t>
  </si>
  <si>
    <t>2. Расчет затрат на материальные запасы, полностью потребляемые в процессе оказания платной услуги (работы)</t>
  </si>
  <si>
    <t>Вид материальных запасов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</si>
  <si>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</si>
  <si>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</si>
  <si>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</si>
  <si>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</si>
  <si>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Цена за единицу</t>
  </si>
  <si>
    <t>Всего затрат материальных запасов              (7) = (4) х (5) х (6)</t>
  </si>
  <si>
    <t>1. Затраты на приобретение расходных материалов</t>
  </si>
  <si>
    <t>3. Расчет суммы начисленной амортизации обудования, используемого при оказании платной услуги(работы)</t>
  </si>
  <si>
    <t>Наименование оборудования</t>
  </si>
  <si>
    <t>Балансовая стоимость</t>
  </si>
  <si>
    <t>Годовая норма износа, процентов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</si>
  <si>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</si>
  <si>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</si>
  <si>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            (6) = (2) х (3) х (4) :(5)</t>
  </si>
  <si>
    <t>1.</t>
  </si>
  <si>
    <t>2.</t>
  </si>
  <si>
    <t>4. Расчет накладных затрат, неоходимых для обеспечения деятельности учреждения при оказании платной услуги (работы)</t>
  </si>
  <si>
    <t>№ п/п</t>
  </si>
  <si>
    <t>Наименование статей затрат</t>
  </si>
  <si>
    <t>Сумма</t>
  </si>
  <si>
    <t>Прогноз затрат на адмистративно-управленческий персонал</t>
  </si>
  <si>
    <t>Прогноз затрат общехозяйственного назначения</t>
  </si>
  <si>
    <t>3.</t>
  </si>
  <si>
    <t>Прогноз суммы начисленной амортизации имущества общехозяйственного назначения</t>
  </si>
  <si>
    <t>4.</t>
  </si>
  <si>
    <t>Прогноз суммарного фонда оплаты труда осного персонала</t>
  </si>
  <si>
    <t>5.</t>
  </si>
  <si>
    <t xml:space="preserve">Коэффициент накладных затрат (5) = ((1) + (2) + (3)) :(4) </t>
  </si>
  <si>
    <t>6.</t>
  </si>
  <si>
    <t>Затраты на основной персонал, участвующий в предостовлении платной услуги</t>
  </si>
  <si>
    <t>7.</t>
  </si>
  <si>
    <t>Итого накладных затрат (7) = (5) х (6)</t>
  </si>
  <si>
    <t>Суммы выделенные красным цветом считаются автоматически</t>
  </si>
  <si>
    <t>затраты на материалы не производятся</t>
  </si>
  <si>
    <t>УТВЕРЖДАЮ:</t>
  </si>
  <si>
    <t>__________________</t>
  </si>
  <si>
    <t>Расчет цены на оказание платной услуги (КАЛЬКУЛЯЦИЯ)</t>
  </si>
  <si>
    <t>(наименование платной услуги)</t>
  </si>
  <si>
    <t>Плановое кол-во воспитанников</t>
  </si>
  <si>
    <t>чел.</t>
  </si>
  <si>
    <t>Норма времени на оказание услуги</t>
  </si>
  <si>
    <t>мин.</t>
  </si>
  <si>
    <t>Количество занятий в месяц</t>
  </si>
  <si>
    <t>занятия</t>
  </si>
  <si>
    <t>количество занятий устанавливается  в соответствии с СанПиН</t>
  </si>
  <si>
    <t>Единица  измерения</t>
  </si>
  <si>
    <t>Показатель</t>
  </si>
  <si>
    <t>Затраты на олату труда основного персонала</t>
  </si>
  <si>
    <t>рублей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</si>
  <si>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</si>
  <si>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</si>
  <si>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</si>
  <si>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</si>
  <si>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</si>
  <si>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%</t>
  </si>
  <si>
    <t xml:space="preserve">Затраты с учетом рентабельности </t>
  </si>
  <si>
    <t xml:space="preserve">Плановое количество оказываемых услуг </t>
  </si>
  <si>
    <t>занятий в мес.</t>
  </si>
  <si>
    <t>8.</t>
  </si>
  <si>
    <t>Цена платной услуги</t>
  </si>
  <si>
    <t>рублей за 1 услугу в мес.</t>
  </si>
  <si>
    <r>
      <t xml:space="preserve">для удобства оплаты через терминалы </t>
    </r>
    <r>
      <rPr>
        <b/>
        <sz val="10"/>
        <rFont val="Arial"/>
        <family val="2"/>
        <charset val="204"/>
      </rPr>
      <t>можно округлить</t>
    </r>
    <r>
      <rPr>
        <sz val="10"/>
        <rFont val="Arial"/>
        <family val="2"/>
        <charset val="204"/>
      </rPr>
      <t xml:space="preserve"> цену услуги до целых, но желательно </t>
    </r>
    <r>
      <rPr>
        <b/>
        <sz val="10"/>
        <rFont val="Arial"/>
        <family val="2"/>
        <charset val="204"/>
      </rPr>
      <t>в меньшую сторону</t>
    </r>
    <r>
      <rPr>
        <sz val="10"/>
        <rFont val="Arial"/>
        <family val="2"/>
        <charset val="204"/>
      </rPr>
      <t xml:space="preserve"> для того что-бы не возмущались родители (например 440 руб.)</t>
    </r>
  </si>
  <si>
    <t>Заведующий ДОУ №13</t>
  </si>
  <si>
    <t>Вергизова Е.Н.</t>
  </si>
  <si>
    <r>
      <rPr>
        <b/>
        <u/>
        <sz val="10"/>
        <color indexed="10"/>
        <rFont val="Arial"/>
        <family val="2"/>
        <charset val="204"/>
      </rPr>
      <t>Рекомендуемое</t>
    </r>
    <r>
      <rPr>
        <b/>
        <u/>
        <sz val="10"/>
        <rFont val="Arial"/>
        <family val="2"/>
        <charset val="204"/>
      </rPr>
      <t xml:space="preserve"> </t>
    </r>
    <r>
      <rPr>
        <b/>
        <sz val="10"/>
        <rFont val="Arial"/>
        <family val="2"/>
        <charset val="204"/>
      </rPr>
      <t>распределение средств</t>
    </r>
  </si>
  <si>
    <t xml:space="preserve">Стоимость обучения одного воспитанника в месяц </t>
  </si>
  <si>
    <t xml:space="preserve">Стоимость обучения 15-ти воспитанниов в месяц </t>
  </si>
  <si>
    <t>1. ФОТ = 60%</t>
  </si>
  <si>
    <t>Начисление на зарплату - 30,2%</t>
  </si>
  <si>
    <t xml:space="preserve">Фонд заработной платы без начислений </t>
  </si>
  <si>
    <t>2. Фонд метериального обеспечения ДОУ в мес.</t>
  </si>
  <si>
    <t xml:space="preserve"> расчет по формуле 22559,66*10%*12</t>
  </si>
  <si>
    <t>___________________ _______г</t>
  </si>
  <si>
    <t>1.Педагоги,воспитатель</t>
  </si>
  <si>
    <t>Кружок "Читай-ка"</t>
  </si>
  <si>
    <t>"Читай-ка", преподаватель  Антонова Э.Р.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</si>
</sst>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.0"/>
  </numFmts>
  <fonts count="14" x14ac:knownFonts="1">
    <font>
      <sz val="11"/>
      <color theme="1"/>
      <name val="Calibri"/>
      <family val="2"/>
      <charset val="204"/>
      <scheme val="minor"/>
    </font>
    <font>
      <sz val="10"/>
      <name val="Arial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u/>
      <sz val="10"/>
      <name val="Arial"/>
      <family val="2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u/>
      <sz val="10"/>
      <color indexed="10"/>
      <name val="Arial"/>
      <family val="2"/>
      <charset val="204"/>
    </font>
    <font>
      <b/>
      <u/>
      <sz val="10"/>
      <color indexed="10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0"/>
      <color indexed="10"/>
      <name val="Arial"/>
      <family val="2"/>
      <charset val="204"/>
    </font>
    <font>
      <sz val="9"/>
      <name val="Arial"/>
      <family val="2"/>
      <charset val="204"/>
    </font>
    <font>
      <sz val="10"/>
      <color rgb="FFFF0000"/>
      <name val="Arial"/>
      <family val="2"/>
      <charset val="204"/>
    </font>
    <font>
      <sz val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92">
    <xf numFmtId="0" fontId="0" fillId="0" borderId="0" xfId="0"/>
    <xf numFmtId="0" fontId="1" fillId="0" borderId="0" xfId="1"/>
    <xf numFmtId="0" fontId="2" fillId="0" borderId="1" xfId="1" applyFont="1" applyBorder="1"/>
    <xf numFmtId="0" fontId="2" fillId="0" borderId="0" xfId="1" applyFont="1"/>
    <xf numFmtId="0" fontId="1" fillId="0" borderId="1" xfId="1" applyFont="1" applyBorder="1"/>
    <xf numFmtId="0" fontId="2" fillId="0" borderId="1" xfId="1" applyFont="1" applyBorder="1" applyAlignment="1"/>
    <xf numFmtId="0" fontId="2" fillId="0" borderId="1" xfId="1" applyFont="1" applyBorder="1" applyAlignment="1">
      <alignment wrapText="1"/>
    </xf>
    <xf numFmtId="0" fontId="1" fillId="0" borderId="0" xfId="1" applyFont="1" applyAlignment="1"/>
    <xf numFmtId="0" fontId="1" fillId="2" borderId="0" xfId="1" applyFont="1" applyFill="1" applyBorder="1"/>
    <xf numFmtId="0" fontId="2" fillId="2" borderId="1" xfId="1" applyFont="1" applyFill="1" applyBorder="1" applyAlignment="1">
      <alignment vertical="top" wrapText="1"/>
    </xf>
    <xf numFmtId="0" fontId="3" fillId="0" borderId="0" xfId="1" applyFont="1"/>
    <xf numFmtId="0" fontId="1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1" applyFont="1" applyFill="1" applyBorder="1"/>
    <xf numFmtId="2" fontId="9" fillId="2" borderId="1" xfId="1" applyNumberFormat="1" applyFont="1" applyFill="1" applyBorder="1"/>
    <xf numFmtId="2" fontId="1" fillId="2" borderId="1" xfId="1" applyNumberFormat="1" applyFont="1" applyFill="1" applyBorder="1"/>
    <xf numFmtId="0" fontId="1" fillId="0" borderId="0" xfId="1" applyFont="1" applyBorder="1"/>
    <xf numFmtId="0" fontId="2" fillId="0" borderId="1" xfId="1" applyFont="1" applyBorder="1" applyAlignment="1">
      <alignment vertical="top" wrapText="1"/>
    </xf>
    <xf numFmtId="0" fontId="11" fillId="0" borderId="1" xfId="1" applyFont="1" applyBorder="1" applyAlignment="1">
      <alignment horizontal="center"/>
    </xf>
    <xf numFmtId="165" fontId="9" fillId="0" borderId="1" xfId="1" applyNumberFormat="1" applyFont="1" applyBorder="1"/>
    <xf numFmtId="165" fontId="1" fillId="0" borderId="1" xfId="1" applyNumberFormat="1" applyFont="1" applyBorder="1"/>
    <xf numFmtId="0" fontId="2" fillId="0" borderId="1" xfId="1" applyFont="1" applyBorder="1" applyAlignment="1">
      <alignment horizontal="left" vertical="top" wrapText="1"/>
    </xf>
    <xf numFmtId="0" fontId="13" fillId="0" borderId="1" xfId="1" applyFont="1" applyBorder="1" applyAlignment="1">
      <alignment wrapText="1"/>
    </xf>
    <xf numFmtId="2" fontId="12" fillId="0" borderId="1" xfId="3" applyNumberFormat="1" applyFont="1" applyBorder="1"/>
    <xf numFmtId="2" fontId="2" fillId="0" borderId="1" xfId="3" applyNumberFormat="1" applyFont="1" applyBorder="1"/>
    <xf numFmtId="164" fontId="2" fillId="0" borderId="1" xfId="4" applyFont="1" applyBorder="1"/>
    <xf numFmtId="4" fontId="2" fillId="0" borderId="1" xfId="3" applyNumberFormat="1" applyFont="1" applyBorder="1"/>
    <xf numFmtId="2" fontId="9" fillId="0" borderId="1" xfId="3" applyNumberFormat="1" applyFont="1" applyBorder="1"/>
    <xf numFmtId="0" fontId="2" fillId="0" borderId="0" xfId="5"/>
    <xf numFmtId="0" fontId="2" fillId="0" borderId="1" xfId="5" applyFont="1" applyBorder="1"/>
    <xf numFmtId="0" fontId="2" fillId="0" borderId="0" xfId="5" applyFont="1"/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>
      <alignment horizontal="left"/>
    </xf>
    <xf numFmtId="0" fontId="2" fillId="0" borderId="0" xfId="5" applyFont="1" applyAlignment="1">
      <alignment horizontal="right"/>
    </xf>
    <xf numFmtId="0" fontId="2" fillId="0" borderId="0" xfId="5" applyFont="1" applyAlignment="1"/>
    <xf numFmtId="0" fontId="3" fillId="0" borderId="0" xfId="5" applyFont="1" applyAlignment="1">
      <alignment horizontal="right"/>
    </xf>
    <xf numFmtId="0" fontId="2" fillId="0" borderId="1" xfId="5" applyFont="1" applyBorder="1" applyAlignment="1">
      <alignment vertical="top"/>
    </xf>
    <xf numFmtId="0" fontId="2" fillId="0" borderId="1" xfId="5" applyFont="1" applyBorder="1" applyAlignment="1">
      <alignment vertical="top" wrapText="1"/>
    </xf>
    <xf numFmtId="2" fontId="9" fillId="0" borderId="1" xfId="5" applyNumberFormat="1" applyFont="1" applyBorder="1" applyAlignment="1">
      <alignment horizontal="center"/>
    </xf>
    <xf numFmtId="0" fontId="2" fillId="0" borderId="1" xfId="5" applyFont="1" applyBorder="1" applyAlignment="1">
      <alignment wrapText="1"/>
    </xf>
    <xf numFmtId="9" fontId="2" fillId="0" borderId="1" xfId="5" applyNumberFormat="1" applyFont="1" applyBorder="1" applyAlignment="1">
      <alignment horizontal="center"/>
    </xf>
    <xf numFmtId="1" fontId="9" fillId="0" borderId="1" xfId="5" applyNumberFormat="1" applyFont="1" applyBorder="1" applyAlignment="1">
      <alignment horizontal="center"/>
    </xf>
    <xf numFmtId="0" fontId="3" fillId="0" borderId="1" xfId="5" applyFont="1" applyBorder="1"/>
    <xf numFmtId="0" fontId="3" fillId="0" borderId="1" xfId="5" applyFont="1" applyBorder="1" applyAlignment="1"/>
    <xf numFmtId="165" fontId="10" fillId="0" borderId="1" xfId="5" applyNumberFormat="1" applyFont="1" applyBorder="1" applyAlignment="1">
      <alignment horizontal="center"/>
    </xf>
    <xf numFmtId="165" fontId="3" fillId="0" borderId="0" xfId="5" applyNumberFormat="1" applyFont="1" applyAlignment="1">
      <alignment horizontal="center"/>
    </xf>
    <xf numFmtId="2" fontId="2" fillId="0" borderId="0" xfId="5" applyNumberFormat="1"/>
    <xf numFmtId="2" fontId="1" fillId="2" borderId="1" xfId="1" applyNumberFormat="1" applyFill="1" applyBorder="1"/>
    <xf numFmtId="0" fontId="2" fillId="0" borderId="0" xfId="1" applyFont="1" applyAlignment="1">
      <alignment horizontal="center" vertical="center" wrapText="1"/>
    </xf>
    <xf numFmtId="0" fontId="2" fillId="0" borderId="1" xfId="6" applyBorder="1"/>
    <xf numFmtId="0" fontId="2" fillId="0" borderId="1" xfId="6" applyFont="1" applyBorder="1"/>
    <xf numFmtId="4" fontId="2" fillId="0" borderId="1" xfId="6" applyNumberFormat="1" applyBorder="1"/>
    <xf numFmtId="4" fontId="2" fillId="0" borderId="1" xfId="6" applyNumberFormat="1" applyBorder="1" applyAlignment="1">
      <alignment horizontal="right"/>
    </xf>
    <xf numFmtId="4" fontId="5" fillId="3" borderId="1" xfId="6" applyNumberFormat="1" applyFont="1" applyFill="1" applyBorder="1" applyAlignment="1">
      <alignment horizontal="right"/>
    </xf>
    <xf numFmtId="4" fontId="6" fillId="0" borderId="1" xfId="6" applyNumberFormat="1" applyFont="1" applyBorder="1" applyAlignment="1">
      <alignment horizontal="right"/>
    </xf>
    <xf numFmtId="0" fontId="5" fillId="0" borderId="1" xfId="6" applyFont="1" applyBorder="1"/>
    <xf numFmtId="4" fontId="5" fillId="0" borderId="1" xfId="6" applyNumberFormat="1" applyFont="1" applyBorder="1" applyAlignment="1">
      <alignment horizontal="right"/>
    </xf>
    <xf numFmtId="4" fontId="6" fillId="0" borderId="1" xfId="7" applyNumberFormat="1" applyFont="1" applyBorder="1" applyAlignment="1">
      <alignment horizontal="right"/>
    </xf>
    <xf numFmtId="0" fontId="2" fillId="0" borderId="1" xfId="5" applyFont="1" applyBorder="1" applyAlignment="1">
      <alignment horizontal="left" vertical="center" wrapText="1"/>
    </xf>
    <xf numFmtId="0" fontId="2" fillId="0" borderId="1" xfId="5" applyFont="1" applyBorder="1" applyAlignment="1">
      <alignment horizontal="left"/>
    </xf>
    <xf numFmtId="0" fontId="2" fillId="0" borderId="1" xfId="5" applyFont="1" applyBorder="1" applyAlignment="1">
      <alignment horizontal="left" wrapText="1"/>
    </xf>
    <xf numFmtId="0" fontId="13" fillId="2" borderId="1" xfId="1" applyFont="1" applyFill="1" applyBorder="1"/>
    <xf numFmtId="0" fontId="1" fillId="0" borderId="0" xfId="1" applyFont="1" applyAlignment="1">
      <alignment horizontal="left"/>
    </xf>
    <xf numFmtId="0" fontId="2" fillId="0" borderId="0" xfId="1" applyFont="1" applyAlignment="1">
      <alignment horizontal="center" wrapText="1"/>
    </xf>
    <xf numFmtId="0" fontId="2" fillId="2" borderId="0" xfId="1" applyFont="1" applyFill="1" applyBorder="1" applyAlignment="1">
      <alignment horizontal="center" wrapText="1"/>
    </xf>
    <xf numFmtId="0" fontId="1" fillId="2" borderId="0" xfId="1" applyFont="1" applyFill="1" applyBorder="1" applyAlignment="1"/>
    <xf numFmtId="0" fontId="2" fillId="0" borderId="0" xfId="1" applyFont="1" applyBorder="1" applyAlignment="1">
      <alignment horizontal="center" wrapText="1"/>
    </xf>
    <xf numFmtId="0" fontId="1" fillId="0" borderId="0" xfId="1" applyFont="1" applyBorder="1" applyAlignment="1">
      <alignment horizontal="center" wrapText="1"/>
    </xf>
    <xf numFmtId="0" fontId="1" fillId="0" borderId="0" xfId="1" applyFont="1" applyAlignment="1">
      <alignment horizontal="center" wrapText="1"/>
    </xf>
    <xf numFmtId="0" fontId="3" fillId="0" borderId="0" xfId="1" applyFont="1" applyFill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0" borderId="3" xfId="1" applyFont="1" applyBorder="1" applyAlignment="1">
      <alignment horizontal="left" wrapText="1"/>
    </xf>
    <xf numFmtId="0" fontId="2" fillId="0" borderId="4" xfId="1" applyFont="1" applyBorder="1" applyAlignment="1">
      <alignment horizontal="left" wrapText="1"/>
    </xf>
    <xf numFmtId="0" fontId="2" fillId="0" borderId="5" xfId="1" applyFont="1" applyBorder="1" applyAlignment="1">
      <alignment horizontal="left" wrapText="1"/>
    </xf>
    <xf numFmtId="0" fontId="12" fillId="0" borderId="7" xfId="1" applyFont="1" applyBorder="1" applyAlignment="1">
      <alignment horizontal="center"/>
    </xf>
    <xf numFmtId="0" fontId="12" fillId="0" borderId="8" xfId="1" applyFont="1" applyBorder="1" applyAlignment="1">
      <alignment horizontal="center"/>
    </xf>
    <xf numFmtId="0" fontId="12" fillId="0" borderId="9" xfId="1" applyFont="1" applyBorder="1" applyAlignment="1">
      <alignment horizontal="center"/>
    </xf>
    <xf numFmtId="0" fontId="2" fillId="0" borderId="6" xfId="5" applyFont="1" applyBorder="1" applyAlignment="1">
      <alignment horizontal="center" wrapText="1"/>
    </xf>
    <xf numFmtId="0" fontId="2" fillId="0" borderId="0" xfId="5" applyFont="1" applyAlignment="1">
      <alignment horizontal="center" wrapText="1"/>
    </xf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/>
    <xf numFmtId="0" fontId="2" fillId="0" borderId="0" xfId="5" applyFont="1" applyAlignment="1">
      <alignment horizontal="left"/>
    </xf>
    <xf numFmtId="0" fontId="3" fillId="0" borderId="0" xfId="6" applyFont="1" applyAlignment="1">
      <alignment horizontal="center"/>
    </xf>
    <xf numFmtId="0" fontId="5" fillId="3" borderId="7" xfId="6" applyFont="1" applyFill="1" applyBorder="1" applyAlignment="1">
      <alignment horizontal="left"/>
    </xf>
    <xf numFmtId="0" fontId="5" fillId="3" borderId="8" xfId="6" applyFont="1" applyFill="1" applyBorder="1" applyAlignment="1">
      <alignment horizontal="left"/>
    </xf>
    <xf numFmtId="0" fontId="5" fillId="3" borderId="9" xfId="6" applyFont="1" applyFill="1" applyBorder="1" applyAlignment="1">
      <alignment horizontal="left"/>
    </xf>
    <xf numFmtId="0" fontId="6" fillId="0" borderId="7" xfId="6" applyFont="1" applyBorder="1" applyAlignment="1">
      <alignment horizontal="left"/>
    </xf>
    <xf numFmtId="0" fontId="6" fillId="0" borderId="8" xfId="6" applyFont="1" applyBorder="1" applyAlignment="1">
      <alignment horizontal="left"/>
    </xf>
    <xf numFmtId="0" fontId="6" fillId="0" borderId="9" xfId="6" applyFont="1" applyBorder="1" applyAlignment="1">
      <alignment horizontal="left"/>
    </xf>
  </cellXfs>
  <cellStyles count="8">
    <cellStyle name="Обычный" xfId="0" builtinId="0"/>
    <cellStyle name="Обычный 2" xfId="1"/>
    <cellStyle name="Обычный 3" xfId="2"/>
    <cellStyle name="Обычный 5" xfId="3"/>
    <cellStyle name="Обычный 6" xfId="5"/>
    <cellStyle name="Обычный 7" xfId="6"/>
    <cellStyle name="Обычный 8" xfId="7"/>
    <cellStyle name="Финансовый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workbookViewId="0">
      <selection activeCell="C9" sqref="C9"/>
    </sheetView>
  </sheetViews>
  <sheetFormatPr defaultRowHeight="15" x14ac:dyDescent="0.25"/>
  <cols>
    <col min="1" max="1" width="35.85546875" customWidth="1"/>
    <col min="2" max="2" width="31.7109375" customWidth="1"/>
    <col min="3" max="5" width="20.140625" customWidth="1"/>
  </cols>
  <sheetData>
    <row r="1" spans="1:8" x14ac:dyDescent="0.25">
      <c r="A1" s="1"/>
      <c r="B1" s="1"/>
      <c r="C1" s="1"/>
      <c r="D1" s="1"/>
      <c r="E1" s="63"/>
      <c r="F1" s="63"/>
      <c r="G1" s="63"/>
      <c r="H1" s="1"/>
    </row>
    <row r="2" spans="1:8" x14ac:dyDescent="0.25">
      <c r="A2" s="70" t="s">
        <v>0</v>
      </c>
      <c r="B2" s="70"/>
      <c r="C2" s="70"/>
      <c r="D2" s="70"/>
      <c r="E2" s="70"/>
      <c r="F2" s="70"/>
      <c r="G2" s="70"/>
      <c r="H2" s="1"/>
    </row>
    <row r="3" spans="1:8" x14ac:dyDescent="0.25">
      <c r="A3" s="71" t="s">
        <v>86</v>
      </c>
      <c r="B3" s="71"/>
      <c r="C3" s="71"/>
      <c r="D3" s="71"/>
      <c r="E3" s="71"/>
      <c r="F3" s="71"/>
      <c r="G3" s="71"/>
      <c r="H3" s="1"/>
    </row>
    <row r="4" spans="1:8" x14ac:dyDescent="0.25">
      <c r="A4" s="72" t="s">
        <v>1</v>
      </c>
      <c r="B4" s="72"/>
      <c r="C4" s="72"/>
      <c r="D4" s="72"/>
      <c r="E4" s="72"/>
      <c r="F4" s="72"/>
      <c r="G4" s="72"/>
      <c r="H4" s="72"/>
    </row>
    <row r="5" spans="1:8" x14ac:dyDescent="0.25">
      <c r="A5" s="65" t="s">
        <v>2</v>
      </c>
      <c r="B5" s="66"/>
      <c r="C5" s="66"/>
      <c r="D5" s="66"/>
      <c r="E5" s="66"/>
      <c r="F5" s="7"/>
      <c r="G5" s="7"/>
      <c r="H5" s="1"/>
    </row>
    <row r="6" spans="1:8" x14ac:dyDescent="0.25">
      <c r="A6" s="8"/>
      <c r="B6" s="8"/>
      <c r="C6" s="8"/>
      <c r="D6" s="8"/>
      <c r="E6" s="8"/>
      <c r="F6" s="1"/>
      <c r="G6" s="1"/>
      <c r="H6" s="1"/>
    </row>
    <row r="7" spans="1:8" ht="51" x14ac:dyDescent="0.25">
      <c r="A7" s="9" t="s">
        <v>3</v>
      </c>
      <c r="B7" s="9" t="s">
        <v>4</v>
      </c>
      <c r="C7" s="9" t="s">
        <v>5</v>
      </c>
      <c r="D7" s="9" t="s">
        <v>6</v>
      </c>
      <c r="E7" s="9" t="s">
        <v>7</v>
      </c>
      <c r="F7" s="1"/>
      <c r="G7" s="1"/>
      <c r="H7" s="10"/>
    </row>
    <row r="8" spans="1:8" x14ac:dyDescent="0.25">
      <c r="A8" s="11">
        <v>1</v>
      </c>
      <c r="B8" s="11">
        <v>2</v>
      </c>
      <c r="C8" s="11">
        <v>3</v>
      </c>
      <c r="D8" s="11">
        <v>4</v>
      </c>
      <c r="E8" s="11">
        <v>5</v>
      </c>
      <c r="F8" s="1"/>
      <c r="G8" s="1"/>
      <c r="H8" s="1"/>
    </row>
    <row r="9" spans="1:8" x14ac:dyDescent="0.25">
      <c r="A9" s="12" t="s">
        <v>84</v>
      </c>
      <c r="B9" s="48">
        <v>36686.26</v>
      </c>
      <c r="C9" s="13">
        <v>8754</v>
      </c>
      <c r="D9" s="13">
        <v>25</v>
      </c>
      <c r="E9" s="14">
        <f>B9/C9*D9</f>
        <v>104.76999086132055</v>
      </c>
      <c r="F9" s="1"/>
      <c r="G9" s="1"/>
      <c r="H9" s="1"/>
    </row>
    <row r="10" spans="1:8" x14ac:dyDescent="0.25">
      <c r="A10" s="12"/>
      <c r="B10" s="62"/>
      <c r="C10" s="13"/>
      <c r="D10" s="13"/>
      <c r="E10" s="13"/>
      <c r="F10" s="1"/>
      <c r="G10" s="1"/>
      <c r="H10" s="1"/>
    </row>
    <row r="11" spans="1:8" x14ac:dyDescent="0.25">
      <c r="A11" s="12" t="s">
        <v>8</v>
      </c>
      <c r="B11" s="13"/>
      <c r="C11" s="13"/>
      <c r="D11" s="13"/>
      <c r="E11" s="15">
        <f>E9</f>
        <v>104.76999086132055</v>
      </c>
      <c r="F11" s="1"/>
      <c r="G11" s="1"/>
      <c r="H11" s="1"/>
    </row>
    <row r="12" spans="1:8" x14ac:dyDescent="0.25">
      <c r="A12" s="67" t="s">
        <v>9</v>
      </c>
      <c r="B12" s="68"/>
      <c r="C12" s="68"/>
      <c r="D12" s="68"/>
      <c r="E12" s="68"/>
      <c r="F12" s="68"/>
      <c r="G12" s="68"/>
      <c r="H12" s="1"/>
    </row>
    <row r="13" spans="1:8" x14ac:dyDescent="0.25">
      <c r="A13" s="16"/>
      <c r="B13" s="16"/>
      <c r="C13" s="16"/>
      <c r="D13" s="16"/>
      <c r="E13" s="16"/>
      <c r="F13" s="16"/>
      <c r="G13" s="16"/>
      <c r="H13" s="1"/>
    </row>
    <row r="14" spans="1:8" ht="89.25" x14ac:dyDescent="0.25">
      <c r="A14" s="17" t="s">
        <v>10</v>
      </c>
      <c r="B14" s="17" t="s">
        <v>11</v>
      </c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1"/>
    </row>
    <row r="15" spans="1:8" x14ac:dyDescent="0.25">
      <c r="A15" s="18">
        <v>1</v>
      </c>
      <c r="B15" s="18">
        <v>2</v>
      </c>
      <c r="C15" s="18">
        <v>3</v>
      </c>
      <c r="D15" s="18">
        <v>4</v>
      </c>
      <c r="E15" s="18">
        <v>5</v>
      </c>
      <c r="F15" s="18">
        <v>6</v>
      </c>
      <c r="G15" s="18">
        <v>7</v>
      </c>
      <c r="H15" s="1"/>
    </row>
    <row r="16" spans="1:8" x14ac:dyDescent="0.25">
      <c r="A16" s="73" t="s">
        <v>17</v>
      </c>
      <c r="B16" s="4"/>
      <c r="C16" s="4"/>
      <c r="D16" s="4"/>
      <c r="E16" s="4">
        <v>0</v>
      </c>
      <c r="F16" s="4">
        <v>0</v>
      </c>
      <c r="G16" s="19">
        <v>0</v>
      </c>
      <c r="H16" s="1"/>
    </row>
    <row r="17" spans="1:8" x14ac:dyDescent="0.25">
      <c r="A17" s="74"/>
      <c r="B17" s="4"/>
      <c r="C17" s="4"/>
      <c r="D17" s="4"/>
      <c r="E17" s="4">
        <v>0</v>
      </c>
      <c r="F17" s="4">
        <v>0</v>
      </c>
      <c r="G17" s="19">
        <v>0</v>
      </c>
      <c r="H17" s="1"/>
    </row>
    <row r="18" spans="1:8" x14ac:dyDescent="0.25">
      <c r="A18" s="75"/>
      <c r="B18" s="2"/>
      <c r="C18" s="2"/>
      <c r="D18" s="4"/>
      <c r="E18" s="4">
        <v>0</v>
      </c>
      <c r="F18" s="4">
        <v>0</v>
      </c>
      <c r="G18" s="19">
        <v>0</v>
      </c>
      <c r="H18" s="1"/>
    </row>
    <row r="19" spans="1:8" x14ac:dyDescent="0.25">
      <c r="A19" s="4"/>
      <c r="B19" s="76" t="s">
        <v>44</v>
      </c>
      <c r="C19" s="77"/>
      <c r="D19" s="77"/>
      <c r="E19" s="77"/>
      <c r="F19" s="77"/>
      <c r="G19" s="78"/>
      <c r="H19" s="1"/>
    </row>
    <row r="20" spans="1:8" x14ac:dyDescent="0.25">
      <c r="A20" s="2" t="s">
        <v>8</v>
      </c>
      <c r="B20" s="4"/>
      <c r="C20" s="4"/>
      <c r="D20" s="4"/>
      <c r="E20" s="4"/>
      <c r="F20" s="4"/>
      <c r="G20" s="20">
        <v>0</v>
      </c>
      <c r="H20" s="1"/>
    </row>
    <row r="22" spans="1:8" x14ac:dyDescent="0.25">
      <c r="A22" s="64" t="s">
        <v>18</v>
      </c>
      <c r="B22" s="69"/>
      <c r="C22" s="69"/>
      <c r="D22" s="69"/>
      <c r="E22" s="69"/>
      <c r="F22" s="69"/>
      <c r="G22" s="1"/>
      <c r="H22" s="1"/>
    </row>
    <row r="24" spans="1:8" ht="102" x14ac:dyDescent="0.25">
      <c r="A24" s="17" t="s">
        <v>19</v>
      </c>
      <c r="B24" s="17" t="s">
        <v>20</v>
      </c>
      <c r="C24" s="17" t="s">
        <v>21</v>
      </c>
      <c r="D24" s="17" t="s">
        <v>22</v>
      </c>
      <c r="E24" s="17" t="s">
        <v>23</v>
      </c>
      <c r="F24" s="21" t="s">
        <v>24</v>
      </c>
      <c r="G24" s="1"/>
      <c r="H24" s="1"/>
    </row>
    <row r="25" spans="1:8" x14ac:dyDescent="0.25">
      <c r="A25" s="18">
        <v>1</v>
      </c>
      <c r="B25" s="18">
        <v>2</v>
      </c>
      <c r="C25" s="18">
        <v>3</v>
      </c>
      <c r="D25" s="18">
        <v>4</v>
      </c>
      <c r="E25" s="18">
        <v>5</v>
      </c>
      <c r="F25" s="18">
        <v>6</v>
      </c>
      <c r="G25" s="1"/>
      <c r="H25" s="1"/>
    </row>
    <row r="26" spans="1:8" x14ac:dyDescent="0.25">
      <c r="A26" s="2" t="s">
        <v>25</v>
      </c>
      <c r="B26" s="4"/>
      <c r="C26" s="4"/>
      <c r="D26" s="4"/>
      <c r="E26" s="4"/>
      <c r="F26" s="4"/>
      <c r="G26" s="1"/>
      <c r="H26" s="1"/>
    </row>
    <row r="27" spans="1:8" x14ac:dyDescent="0.25">
      <c r="A27" s="2" t="s">
        <v>26</v>
      </c>
      <c r="B27" s="4"/>
      <c r="C27" s="4"/>
      <c r="D27" s="4"/>
      <c r="E27" s="4"/>
      <c r="F27" s="4"/>
      <c r="G27" s="1"/>
      <c r="H27" s="1"/>
    </row>
    <row r="28" spans="1:8" x14ac:dyDescent="0.25">
      <c r="A28" s="2" t="s">
        <v>8</v>
      </c>
      <c r="B28" s="4"/>
      <c r="C28" s="4"/>
      <c r="D28" s="4"/>
      <c r="E28" s="4"/>
      <c r="F28" s="4">
        <v>0</v>
      </c>
      <c r="G28" s="1"/>
      <c r="H28" s="1"/>
    </row>
    <row r="30" spans="1:8" x14ac:dyDescent="0.25">
      <c r="A30" s="64" t="s">
        <v>27</v>
      </c>
      <c r="B30" s="64"/>
      <c r="C30" s="64"/>
      <c r="D30" s="64"/>
      <c r="E30" s="64"/>
      <c r="F30" s="64"/>
      <c r="G30" s="1"/>
      <c r="H30" s="1"/>
    </row>
    <row r="32" spans="1:8" x14ac:dyDescent="0.25">
      <c r="A32" s="2" t="s">
        <v>28</v>
      </c>
      <c r="B32" s="5" t="s">
        <v>29</v>
      </c>
      <c r="C32" s="5" t="s">
        <v>30</v>
      </c>
      <c r="D32" s="1"/>
      <c r="E32" s="1"/>
      <c r="F32" s="1"/>
      <c r="G32" s="1"/>
      <c r="H32" s="1"/>
    </row>
    <row r="33" spans="1:4" ht="40.5" customHeight="1" x14ac:dyDescent="0.25">
      <c r="A33" s="2" t="s">
        <v>25</v>
      </c>
      <c r="B33" s="6" t="s">
        <v>31</v>
      </c>
      <c r="C33" s="23">
        <f>85895.96*10%*12</f>
        <v>103075.15200000002</v>
      </c>
      <c r="D33" s="49" t="s">
        <v>82</v>
      </c>
    </row>
    <row r="34" spans="1:4" ht="44.25" customHeight="1" x14ac:dyDescent="0.25">
      <c r="A34" s="2" t="s">
        <v>26</v>
      </c>
      <c r="B34" s="22" t="s">
        <v>32</v>
      </c>
      <c r="C34" s="25">
        <v>1826760.02</v>
      </c>
      <c r="D34" s="1"/>
    </row>
    <row r="35" spans="1:4" ht="87" customHeight="1" x14ac:dyDescent="0.25">
      <c r="A35" s="2" t="s">
        <v>33</v>
      </c>
      <c r="B35" s="22" t="s">
        <v>34</v>
      </c>
      <c r="C35" s="24">
        <v>47734.65</v>
      </c>
      <c r="D35" s="1"/>
    </row>
    <row r="36" spans="1:4" ht="44.25" customHeight="1" x14ac:dyDescent="0.25">
      <c r="A36" s="2" t="s">
        <v>35</v>
      </c>
      <c r="B36" s="22" t="s">
        <v>36</v>
      </c>
      <c r="C36" s="26">
        <v>20553626.399999999</v>
      </c>
      <c r="D36" s="3"/>
    </row>
    <row r="37" spans="1:4" ht="44.25" customHeight="1" x14ac:dyDescent="0.25">
      <c r="A37" s="2" t="s">
        <v>37</v>
      </c>
      <c r="B37" s="22" t="s">
        <v>38</v>
      </c>
      <c r="C37" s="27">
        <f>(C33+C34+C35)/C36</f>
        <v>9.6215129316547271E-2</v>
      </c>
      <c r="D37" s="1"/>
    </row>
    <row r="38" spans="1:4" ht="80.25" customHeight="1" x14ac:dyDescent="0.25">
      <c r="A38" s="2" t="s">
        <v>39</v>
      </c>
      <c r="B38" s="22" t="s">
        <v>40</v>
      </c>
      <c r="C38" s="27">
        <f>E9</f>
        <v>104.76999086132055</v>
      </c>
      <c r="D38" s="1"/>
    </row>
    <row r="39" spans="1:4" ht="28.5" customHeight="1" x14ac:dyDescent="0.25">
      <c r="A39" s="2" t="s">
        <v>41</v>
      </c>
      <c r="B39" s="22" t="s">
        <v>42</v>
      </c>
      <c r="C39" s="27">
        <f>C37*C38</f>
        <v>10.080458219215432</v>
      </c>
      <c r="D39" s="1"/>
    </row>
    <row r="41" spans="1:4" x14ac:dyDescent="0.25">
      <c r="A41" s="10" t="s">
        <v>43</v>
      </c>
      <c r="B41" s="10"/>
      <c r="C41" s="10"/>
      <c r="D41" s="1"/>
    </row>
  </sheetData>
  <mergeCells count="10">
    <mergeCell ref="E1:G1"/>
    <mergeCell ref="A30:F30"/>
    <mergeCell ref="A5:E5"/>
    <mergeCell ref="A12:G12"/>
    <mergeCell ref="A22:F22"/>
    <mergeCell ref="A2:G2"/>
    <mergeCell ref="A3:G3"/>
    <mergeCell ref="A4:H4"/>
    <mergeCell ref="A16:A18"/>
    <mergeCell ref="B19:G19"/>
  </mergeCells>
  <pageMargins left="0" right="0" top="0.74803149606299213" bottom="0.74803149606299213" header="0.31496062992125984" footer="0.31496062992125984"/>
  <pageSetup paperSize="9"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A10" sqref="A10:D10"/>
    </sheetView>
  </sheetViews>
  <sheetFormatPr defaultRowHeight="15" x14ac:dyDescent="0.25"/>
  <cols>
    <col min="1" max="1" width="19" customWidth="1"/>
    <col min="2" max="2" width="32.42578125" customWidth="1"/>
    <col min="3" max="3" width="16.85546875" customWidth="1"/>
    <col min="4" max="4" width="12.7109375" customWidth="1"/>
  </cols>
  <sheetData>
    <row r="1" spans="1:5" x14ac:dyDescent="0.25">
      <c r="A1" s="28"/>
      <c r="B1" s="28"/>
      <c r="C1" s="30" t="s">
        <v>45</v>
      </c>
      <c r="D1" s="28"/>
      <c r="E1" s="28"/>
    </row>
    <row r="2" spans="1:5" x14ac:dyDescent="0.25">
      <c r="A2" s="28"/>
      <c r="B2" s="28"/>
      <c r="C2" s="30" t="s">
        <v>73</v>
      </c>
      <c r="D2" s="28"/>
      <c r="E2" s="28"/>
    </row>
    <row r="3" spans="1:5" x14ac:dyDescent="0.25">
      <c r="A3" s="28"/>
      <c r="B3" s="28"/>
      <c r="C3" s="30" t="s">
        <v>74</v>
      </c>
      <c r="D3" s="28"/>
      <c r="E3" s="28"/>
    </row>
    <row r="5" spans="1:5" x14ac:dyDescent="0.25">
      <c r="A5" s="28"/>
      <c r="B5" s="28"/>
      <c r="C5" s="30" t="s">
        <v>46</v>
      </c>
      <c r="D5" s="28"/>
      <c r="E5" s="28"/>
    </row>
    <row r="6" spans="1:5" x14ac:dyDescent="0.25">
      <c r="A6" s="28"/>
      <c r="B6" s="28"/>
      <c r="C6" s="30" t="s">
        <v>83</v>
      </c>
      <c r="D6" s="28"/>
      <c r="E6" s="28"/>
    </row>
    <row r="8" spans="1:5" x14ac:dyDescent="0.25">
      <c r="A8" s="81" t="s">
        <v>47</v>
      </c>
      <c r="B8" s="81"/>
      <c r="C8" s="81"/>
      <c r="D8" s="81"/>
      <c r="E8" s="28"/>
    </row>
    <row r="9" spans="1:5" x14ac:dyDescent="0.25">
      <c r="A9" s="31"/>
      <c r="B9" s="81" t="s">
        <v>85</v>
      </c>
      <c r="C9" s="81"/>
      <c r="D9" s="31"/>
      <c r="E9" s="28"/>
    </row>
    <row r="10" spans="1:5" x14ac:dyDescent="0.25">
      <c r="A10" s="82" t="s">
        <v>48</v>
      </c>
      <c r="B10" s="82"/>
      <c r="C10" s="82"/>
      <c r="D10" s="83"/>
      <c r="E10" s="28"/>
    </row>
    <row r="11" spans="1:5" x14ac:dyDescent="0.25">
      <c r="A11" s="84" t="s">
        <v>49</v>
      </c>
      <c r="B11" s="84"/>
      <c r="C11" s="34">
        <v>15</v>
      </c>
      <c r="D11" s="35" t="s">
        <v>50</v>
      </c>
      <c r="E11" s="28"/>
    </row>
    <row r="12" spans="1:5" x14ac:dyDescent="0.25">
      <c r="A12" s="33" t="s">
        <v>51</v>
      </c>
      <c r="B12" s="33"/>
      <c r="C12" s="34">
        <v>25</v>
      </c>
      <c r="D12" s="35" t="s">
        <v>52</v>
      </c>
      <c r="E12" s="28"/>
    </row>
    <row r="13" spans="1:5" x14ac:dyDescent="0.25">
      <c r="A13" s="33" t="s">
        <v>53</v>
      </c>
      <c r="B13" s="33"/>
      <c r="C13" s="36">
        <v>4</v>
      </c>
      <c r="D13" s="35" t="s">
        <v>54</v>
      </c>
      <c r="E13" s="30" t="s">
        <v>55</v>
      </c>
    </row>
    <row r="15" spans="1:5" ht="25.5" x14ac:dyDescent="0.25">
      <c r="A15" s="29" t="s">
        <v>28</v>
      </c>
      <c r="B15" s="37" t="s">
        <v>29</v>
      </c>
      <c r="C15" s="38" t="s">
        <v>56</v>
      </c>
      <c r="D15" s="37" t="s">
        <v>57</v>
      </c>
      <c r="E15" s="28"/>
    </row>
    <row r="16" spans="1:5" ht="45" customHeight="1" x14ac:dyDescent="0.25">
      <c r="A16" s="29" t="s">
        <v>25</v>
      </c>
      <c r="B16" s="59" t="s">
        <v>58</v>
      </c>
      <c r="C16" s="29" t="s">
        <v>59</v>
      </c>
      <c r="D16" s="39">
        <f>Лист1!E9</f>
        <v>104.76999086132055</v>
      </c>
      <c r="E16" s="28"/>
    </row>
    <row r="17" spans="1:10" x14ac:dyDescent="0.25">
      <c r="A17" s="29" t="s">
        <v>26</v>
      </c>
      <c r="B17" s="60" t="s">
        <v>60</v>
      </c>
      <c r="C17" s="29" t="s">
        <v>59</v>
      </c>
      <c r="D17" s="39">
        <f>Лист1!G20</f>
        <v>0</v>
      </c>
      <c r="E17" s="28"/>
    </row>
    <row r="18" spans="1:10" ht="42.75" customHeight="1" x14ac:dyDescent="0.25">
      <c r="A18" s="29" t="s">
        <v>33</v>
      </c>
      <c r="B18" s="61" t="s">
        <v>61</v>
      </c>
      <c r="C18" s="37" t="s">
        <v>59</v>
      </c>
      <c r="D18" s="39">
        <f>Лист1!F28</f>
        <v>0</v>
      </c>
      <c r="E18" s="28"/>
      <c r="F18" s="28"/>
      <c r="G18" s="28"/>
      <c r="H18" s="28"/>
      <c r="I18" s="28"/>
      <c r="J18" s="28"/>
    </row>
    <row r="19" spans="1:10" ht="27" customHeight="1" x14ac:dyDescent="0.25">
      <c r="A19" s="29" t="s">
        <v>35</v>
      </c>
      <c r="B19" s="59" t="s">
        <v>62</v>
      </c>
      <c r="C19" s="29" t="s">
        <v>59</v>
      </c>
      <c r="D19" s="39">
        <f>Лист1!C39</f>
        <v>10.080458219215432</v>
      </c>
      <c r="E19" s="28"/>
      <c r="F19" s="28"/>
      <c r="G19" s="28"/>
      <c r="H19" s="28"/>
      <c r="I19" s="28"/>
      <c r="J19" s="28"/>
    </row>
    <row r="20" spans="1:10" x14ac:dyDescent="0.25">
      <c r="A20" s="29" t="s">
        <v>37</v>
      </c>
      <c r="B20" s="60" t="s">
        <v>63</v>
      </c>
      <c r="C20" s="29" t="s">
        <v>59</v>
      </c>
      <c r="D20" s="39">
        <f>D16+D17+D18+D19</f>
        <v>114.85044908053598</v>
      </c>
      <c r="E20" s="47"/>
      <c r="F20" s="28"/>
      <c r="G20" s="28"/>
      <c r="H20" s="28"/>
      <c r="I20" s="28"/>
      <c r="J20" s="28"/>
    </row>
    <row r="21" spans="1:10" x14ac:dyDescent="0.25">
      <c r="A21" s="29"/>
      <c r="B21" s="60" t="s">
        <v>64</v>
      </c>
      <c r="C21" s="29" t="s">
        <v>65</v>
      </c>
      <c r="D21" s="41">
        <v>0.2</v>
      </c>
      <c r="E21" s="28"/>
      <c r="F21" s="28"/>
      <c r="G21" s="28"/>
      <c r="H21" s="28"/>
      <c r="I21" s="28"/>
      <c r="J21" s="28"/>
    </row>
    <row r="22" spans="1:10" x14ac:dyDescent="0.25">
      <c r="A22" s="29" t="s">
        <v>39</v>
      </c>
      <c r="B22" s="60" t="s">
        <v>66</v>
      </c>
      <c r="C22" s="29" t="s">
        <v>59</v>
      </c>
      <c r="D22" s="39">
        <f>D20*D21+D20</f>
        <v>137.82053889664317</v>
      </c>
      <c r="E22" s="28"/>
      <c r="F22" s="28"/>
      <c r="G22" s="28"/>
      <c r="H22" s="28"/>
      <c r="I22" s="28"/>
      <c r="J22" s="28"/>
    </row>
    <row r="23" spans="1:10" ht="30" customHeight="1" x14ac:dyDescent="0.25">
      <c r="A23" s="29" t="s">
        <v>41</v>
      </c>
      <c r="B23" s="59" t="s">
        <v>67</v>
      </c>
      <c r="C23" s="29" t="s">
        <v>68</v>
      </c>
      <c r="D23" s="42">
        <v>4</v>
      </c>
      <c r="E23" s="28"/>
      <c r="F23" s="28"/>
      <c r="G23" s="28"/>
      <c r="H23" s="28"/>
      <c r="I23" s="28"/>
      <c r="J23" s="28"/>
    </row>
    <row r="24" spans="1:10" ht="26.25" x14ac:dyDescent="0.25">
      <c r="A24" s="43" t="s">
        <v>69</v>
      </c>
      <c r="B24" s="44" t="s">
        <v>70</v>
      </c>
      <c r="C24" s="40" t="s">
        <v>71</v>
      </c>
      <c r="D24" s="45">
        <f>D23*D22</f>
        <v>551.28215558657269</v>
      </c>
      <c r="E24" s="79" t="s">
        <v>72</v>
      </c>
      <c r="F24" s="80"/>
      <c r="G24" s="80"/>
      <c r="H24" s="80"/>
      <c r="I24" s="80"/>
      <c r="J24" s="80"/>
    </row>
    <row r="25" spans="1:10" x14ac:dyDescent="0.25">
      <c r="A25" s="28"/>
      <c r="B25" s="28"/>
      <c r="C25" s="28"/>
      <c r="D25" s="46">
        <v>550</v>
      </c>
      <c r="E25" s="28"/>
      <c r="F25" s="28"/>
      <c r="G25" s="28"/>
      <c r="H25" s="28"/>
      <c r="I25" s="28"/>
      <c r="J25" s="28"/>
    </row>
    <row r="26" spans="1:10" x14ac:dyDescent="0.25">
      <c r="A26" s="28"/>
      <c r="B26" s="28"/>
      <c r="C26" s="28"/>
      <c r="D26" s="32"/>
      <c r="E26" s="28"/>
      <c r="F26" s="28"/>
      <c r="G26" s="28"/>
      <c r="H26" s="28"/>
      <c r="I26" s="28"/>
      <c r="J26" s="28"/>
    </row>
  </sheetData>
  <mergeCells count="5">
    <mergeCell ref="E24:J24"/>
    <mergeCell ref="A8:D8"/>
    <mergeCell ref="A10:D10"/>
    <mergeCell ref="A11:B11"/>
    <mergeCell ref="B9:C9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sqref="A1:F8"/>
    </sheetView>
  </sheetViews>
  <sheetFormatPr defaultRowHeight="15" x14ac:dyDescent="0.25"/>
  <cols>
    <col min="5" max="5" width="26.140625" customWidth="1"/>
    <col min="6" max="6" width="12.7109375" customWidth="1"/>
  </cols>
  <sheetData>
    <row r="1" spans="1:6" x14ac:dyDescent="0.25">
      <c r="A1" s="85" t="s">
        <v>75</v>
      </c>
      <c r="B1" s="85"/>
      <c r="C1" s="85"/>
      <c r="D1" s="85"/>
      <c r="E1" s="85"/>
      <c r="F1" s="85"/>
    </row>
    <row r="3" spans="1:6" ht="40.5" customHeight="1" x14ac:dyDescent="0.25">
      <c r="A3" s="51" t="s">
        <v>76</v>
      </c>
      <c r="B3" s="50"/>
      <c r="C3" s="50"/>
      <c r="D3" s="50"/>
      <c r="E3" s="50"/>
      <c r="F3" s="52">
        <f>Лист2!D25</f>
        <v>550</v>
      </c>
    </row>
    <row r="4" spans="1:6" ht="40.5" customHeight="1" x14ac:dyDescent="0.25">
      <c r="A4" s="51" t="s">
        <v>77</v>
      </c>
      <c r="B4" s="50"/>
      <c r="C4" s="50"/>
      <c r="D4" s="50"/>
      <c r="E4" s="50"/>
      <c r="F4" s="53">
        <f>F3*15</f>
        <v>8250</v>
      </c>
    </row>
    <row r="5" spans="1:6" ht="40.5" customHeight="1" x14ac:dyDescent="0.25">
      <c r="A5" s="86" t="s">
        <v>78</v>
      </c>
      <c r="B5" s="87"/>
      <c r="C5" s="87"/>
      <c r="D5" s="87"/>
      <c r="E5" s="88"/>
      <c r="F5" s="54">
        <f>F4*60%</f>
        <v>4950</v>
      </c>
    </row>
    <row r="6" spans="1:6" ht="40.5" customHeight="1" x14ac:dyDescent="0.25">
      <c r="A6" s="89" t="s">
        <v>79</v>
      </c>
      <c r="B6" s="90"/>
      <c r="C6" s="90"/>
      <c r="D6" s="90"/>
      <c r="E6" s="91"/>
      <c r="F6" s="58">
        <f>F5-F5/1.302</f>
        <v>1148.1566820276498</v>
      </c>
    </row>
    <row r="7" spans="1:6" ht="40.5" customHeight="1" x14ac:dyDescent="0.25">
      <c r="A7" s="89" t="s">
        <v>80</v>
      </c>
      <c r="B7" s="90"/>
      <c r="C7" s="90"/>
      <c r="D7" s="90"/>
      <c r="E7" s="91"/>
      <c r="F7" s="55">
        <f>F5-F6</f>
        <v>3801.8433179723502</v>
      </c>
    </row>
    <row r="8" spans="1:6" ht="40.5" customHeight="1" x14ac:dyDescent="0.25">
      <c r="A8" s="56" t="s">
        <v>81</v>
      </c>
      <c r="B8" s="56"/>
      <c r="C8" s="56"/>
      <c r="D8" s="56"/>
      <c r="E8" s="56"/>
      <c r="F8" s="57">
        <f>F4-F5</f>
        <v>3300</v>
      </c>
    </row>
  </sheetData>
  <mergeCells count="4">
    <mergeCell ref="A1:F1"/>
    <mergeCell ref="A5:E5"/>
    <mergeCell ref="A6:E6"/>
    <mergeCell ref="A7:E7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Моё</dc:creator>
  <cp:lastModifiedBy>User</cp:lastModifiedBy>
  <cp:lastPrinted>2022-11-03T12:58:58Z</cp:lastPrinted>
  <dcterms:created xsi:type="dcterms:W3CDTF">2019-11-21T07:09:25Z</dcterms:created>
  <dcterms:modified xsi:type="dcterms:W3CDTF">2023-09-18T11:05:08Z</dcterms:modified>
</cp:coreProperties>
</file>